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003-Measurement+Quotation+Design\Estimator &amp; Worksheets\"/>
    </mc:Choice>
  </mc:AlternateContent>
  <xr:revisionPtr revIDLastSave="0" documentId="13_ncr:1_{75887DB5-92FB-47B6-AC6D-AC86CA7FE69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ustom Cabinet(General)" sheetId="1" r:id="rId1"/>
    <sheet name="data" sheetId="2" r:id="rId2"/>
  </sheets>
  <definedNames>
    <definedName name="NamedRange1" localSheetId="1">data!$B$12</definedName>
    <definedName name="NamedRange1">'Custom Cabinet(General)'!$B$11</definedName>
    <definedName name="NamedRange2">'Custom Cabinet(General)'!$C$4:$F$11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 s="1"/>
  <c r="N4" i="1"/>
  <c r="N5" i="1"/>
  <c r="N6" i="1"/>
  <c r="N7" i="1"/>
  <c r="N8" i="1"/>
  <c r="N9" i="1"/>
  <c r="N10" i="1"/>
  <c r="N11" i="1"/>
  <c r="N12" i="1"/>
  <c r="N13" i="1"/>
  <c r="N14" i="1"/>
  <c r="N15" i="1"/>
  <c r="N3" i="1"/>
  <c r="C12" i="2" l="1"/>
  <c r="B11" i="2"/>
  <c r="D9" i="2"/>
  <c r="D8" i="2"/>
  <c r="D6" i="2"/>
  <c r="D5" i="2"/>
  <c r="D4" i="2"/>
  <c r="C11" i="1"/>
  <c r="B10" i="1"/>
  <c r="D9" i="1"/>
  <c r="D8" i="1"/>
  <c r="D6" i="1"/>
  <c r="D5" i="1"/>
  <c r="D4" i="1"/>
  <c r="D11" i="1" l="1"/>
  <c r="D12" i="2"/>
  <c r="E13" i="2" s="1"/>
  <c r="B14" i="1" l="1"/>
  <c r="B15" i="1" s="1"/>
</calcChain>
</file>

<file path=xl/sharedStrings.xml><?xml version="1.0" encoding="utf-8"?>
<sst xmlns="http://schemas.openxmlformats.org/spreadsheetml/2006/main" count="70" uniqueCount="35">
  <si>
    <t>CUSTOM CABINET CALCULATOR</t>
  </si>
  <si>
    <t>Inches</t>
  </si>
  <si>
    <t>A</t>
  </si>
  <si>
    <t>Width (inches)</t>
  </si>
  <si>
    <t>B</t>
  </si>
  <si>
    <t>Height</t>
  </si>
  <si>
    <t>C</t>
  </si>
  <si>
    <t>Depth</t>
  </si>
  <si>
    <t>E</t>
  </si>
  <si>
    <t>F</t>
  </si>
  <si>
    <t>Drawer</t>
  </si>
  <si>
    <t>D</t>
  </si>
  <si>
    <t>G</t>
  </si>
  <si>
    <t>Matching interior</t>
  </si>
  <si>
    <t>H</t>
  </si>
  <si>
    <t>I</t>
  </si>
  <si>
    <t>Sqft Front (apprx.)</t>
  </si>
  <si>
    <t>J</t>
  </si>
  <si>
    <t>Group (A-M or PRO)</t>
  </si>
  <si>
    <t>K</t>
  </si>
  <si>
    <t>L</t>
  </si>
  <si>
    <t>M</t>
  </si>
  <si>
    <t>PRO</t>
  </si>
  <si>
    <t>$/sqft</t>
  </si>
  <si>
    <t>Door group</t>
  </si>
  <si>
    <t>Door cost</t>
  </si>
  <si>
    <t>Factor Group</t>
  </si>
  <si>
    <t>Discount %</t>
  </si>
  <si>
    <t>FX Discount Group (A-M)</t>
  </si>
  <si>
    <t>1- Discount%</t>
  </si>
  <si>
    <t>After FX discount →</t>
  </si>
  <si>
    <t>Yes=1, No=0</t>
  </si>
  <si>
    <t>←</t>
  </si>
  <si>
    <t>DO NOT USE THIS ESTIMATOR FOR TALL UNIT (OVEN, PANTRY)</t>
  </si>
  <si>
    <r>
      <t xml:space="preserve">Before FX discount </t>
    </r>
    <r>
      <rPr>
        <sz val="10"/>
        <color rgb="FF000000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</si>
</sst>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10" fontId="6" fillId="0" borderId="0" xfId="2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4" fontId="6" fillId="0" borderId="0" xfId="1" applyFont="1" applyAlignment="1">
      <alignment wrapText="1"/>
    </xf>
    <xf numFmtId="0" fontId="9" fillId="0" borderId="0" xfId="0" applyFont="1" applyAlignment="1">
      <alignment wrapText="1"/>
    </xf>
    <xf numFmtId="10" fontId="6" fillId="0" borderId="0" xfId="0" applyNumberFormat="1" applyFont="1" applyAlignment="1">
      <alignment wrapText="1"/>
    </xf>
    <xf numFmtId="13" fontId="10" fillId="2" borderId="0" xfId="0" applyNumberFormat="1" applyFont="1" applyFill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1" fillId="0" borderId="0" xfId="0" applyFont="1" applyAlignment="1">
      <alignment wrapText="1"/>
    </xf>
    <xf numFmtId="44" fontId="12" fillId="0" borderId="0" xfId="1" applyFont="1" applyAlignment="1">
      <alignment horizontal="left" wrapText="1"/>
    </xf>
    <xf numFmtId="0" fontId="13" fillId="0" borderId="0" xfId="0" applyFont="1" applyAlignment="1">
      <alignment wrapText="1"/>
    </xf>
    <xf numFmtId="0" fontId="14" fillId="2" borderId="0" xfId="0" applyFont="1" applyFill="1" applyAlignment="1" applyProtection="1">
      <alignment horizontal="center" wrapText="1"/>
      <protection locked="0"/>
    </xf>
    <xf numFmtId="0" fontId="7" fillId="3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4" fillId="3" borderId="0" xfId="0" applyNumberFormat="1" applyFont="1" applyFill="1" applyAlignment="1">
      <alignment wrapText="1"/>
    </xf>
    <xf numFmtId="164" fontId="16" fillId="4" borderId="0" xfId="0" applyNumberFormat="1" applyFont="1" applyFill="1" applyAlignment="1">
      <alignment wrapText="1"/>
    </xf>
    <xf numFmtId="0" fontId="17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B11" sqref="B11"/>
    </sheetView>
  </sheetViews>
  <sheetFormatPr defaultColWidth="14.42578125" defaultRowHeight="12.75" customHeight="1" outlineLevelCol="1" x14ac:dyDescent="0.2"/>
  <cols>
    <col min="1" max="1" width="34.5703125" style="4" customWidth="1"/>
    <col min="2" max="2" width="19" style="4" customWidth="1"/>
    <col min="3" max="3" width="9" style="4" hidden="1" customWidth="1"/>
    <col min="4" max="4" width="13" style="4" hidden="1" customWidth="1"/>
    <col min="5" max="5" width="3" style="4" customWidth="1"/>
    <col min="6" max="6" width="17.28515625" style="4" customWidth="1"/>
    <col min="7" max="7" width="20.140625" style="4" customWidth="1"/>
    <col min="8" max="8" width="17.28515625" style="4" customWidth="1"/>
    <col min="9" max="9" width="9.85546875" style="4" hidden="1" customWidth="1" outlineLevel="1"/>
    <col min="10" max="10" width="7.85546875" style="4" hidden="1" customWidth="1" outlineLevel="1"/>
    <col min="11" max="11" width="7.7109375" style="4" customWidth="1" collapsed="1"/>
    <col min="12" max="12" width="12.140625" style="4" hidden="1" customWidth="1" outlineLevel="1"/>
    <col min="13" max="13" width="10.85546875" style="7" hidden="1" customWidth="1" outlineLevel="1"/>
    <col min="14" max="14" width="13.7109375" style="4" hidden="1" customWidth="1" outlineLevel="1"/>
    <col min="15" max="15" width="17.28515625" style="4" customWidth="1" collapsed="1"/>
    <col min="16" max="21" width="17.28515625" style="4" customWidth="1"/>
    <col min="22" max="16384" width="14.42578125" style="4"/>
  </cols>
  <sheetData>
    <row r="1" spans="1:14" ht="26.25" customHeight="1" x14ac:dyDescent="0.25">
      <c r="A1" s="24" t="s">
        <v>0</v>
      </c>
      <c r="B1" s="25"/>
      <c r="C1" s="25"/>
      <c r="D1" s="25"/>
      <c r="F1" s="5"/>
      <c r="G1" s="6"/>
      <c r="I1" s="4" t="s">
        <v>25</v>
      </c>
    </row>
    <row r="2" spans="1:14" ht="12.75" customHeight="1" x14ac:dyDescent="0.2">
      <c r="I2" s="4" t="s">
        <v>24</v>
      </c>
      <c r="J2" s="4" t="s">
        <v>23</v>
      </c>
      <c r="L2" s="4" t="s">
        <v>26</v>
      </c>
      <c r="M2" s="7" t="s">
        <v>27</v>
      </c>
      <c r="N2" s="8" t="s">
        <v>29</v>
      </c>
    </row>
    <row r="3" spans="1:14" ht="12.75" customHeight="1" x14ac:dyDescent="0.2">
      <c r="E3" s="9"/>
      <c r="I3" s="10" t="s">
        <v>2</v>
      </c>
      <c r="J3" s="10">
        <v>20</v>
      </c>
      <c r="L3" s="10" t="s">
        <v>2</v>
      </c>
      <c r="M3" s="7">
        <v>0.45</v>
      </c>
      <c r="N3" s="11">
        <f>1-M3</f>
        <v>0.55000000000000004</v>
      </c>
    </row>
    <row r="4" spans="1:14" ht="12.75" customHeight="1" x14ac:dyDescent="0.2">
      <c r="A4" s="10" t="s">
        <v>3</v>
      </c>
      <c r="B4" s="12">
        <v>39</v>
      </c>
      <c r="C4" s="10">
        <v>5.5</v>
      </c>
      <c r="D4" s="9">
        <f>B4*C4</f>
        <v>214.5</v>
      </c>
      <c r="E4" s="9"/>
      <c r="I4" s="10" t="s">
        <v>4</v>
      </c>
      <c r="J4" s="10">
        <v>24</v>
      </c>
      <c r="L4" s="10" t="s">
        <v>4</v>
      </c>
      <c r="M4" s="7">
        <v>0.42199999999999999</v>
      </c>
      <c r="N4" s="11">
        <f t="shared" ref="N4:N15" si="0">1-M4</f>
        <v>0.57800000000000007</v>
      </c>
    </row>
    <row r="5" spans="1:14" ht="12.75" customHeight="1" x14ac:dyDescent="0.2">
      <c r="A5" s="10" t="s">
        <v>5</v>
      </c>
      <c r="B5" s="13">
        <v>15</v>
      </c>
      <c r="C5" s="10">
        <v>5.5</v>
      </c>
      <c r="D5" s="9">
        <f>B5*C5</f>
        <v>82.5</v>
      </c>
      <c r="E5" s="9"/>
      <c r="I5" s="10" t="s">
        <v>6</v>
      </c>
      <c r="J5" s="10">
        <v>28</v>
      </c>
      <c r="L5" s="10" t="s">
        <v>6</v>
      </c>
      <c r="M5" s="7">
        <v>0.39300000000000002</v>
      </c>
      <c r="N5" s="11">
        <f t="shared" si="0"/>
        <v>0.60699999999999998</v>
      </c>
    </row>
    <row r="6" spans="1:14" ht="12.75" customHeight="1" x14ac:dyDescent="0.2">
      <c r="A6" s="10" t="s">
        <v>7</v>
      </c>
      <c r="B6" s="13">
        <v>12</v>
      </c>
      <c r="C6" s="10">
        <v>8</v>
      </c>
      <c r="D6" s="9">
        <f>80+(B6*C6)</f>
        <v>176</v>
      </c>
      <c r="E6" s="9"/>
      <c r="I6" s="10" t="s">
        <v>11</v>
      </c>
      <c r="J6" s="10">
        <v>32</v>
      </c>
      <c r="L6" s="10" t="s">
        <v>11</v>
      </c>
      <c r="M6" s="7">
        <v>0.36199999999999999</v>
      </c>
      <c r="N6" s="11">
        <f t="shared" si="0"/>
        <v>0.63800000000000001</v>
      </c>
    </row>
    <row r="7" spans="1:14" ht="12.75" customHeight="1" x14ac:dyDescent="0.2">
      <c r="B7" s="14"/>
      <c r="D7" s="9"/>
      <c r="E7" s="9"/>
      <c r="I7" s="10" t="s">
        <v>8</v>
      </c>
      <c r="J7" s="10">
        <v>36</v>
      </c>
      <c r="L7" s="10" t="s">
        <v>8</v>
      </c>
      <c r="M7" s="7">
        <v>0.33</v>
      </c>
      <c r="N7" s="11">
        <f t="shared" si="0"/>
        <v>0.66999999999999993</v>
      </c>
    </row>
    <row r="8" spans="1:14" ht="12.75" customHeight="1" x14ac:dyDescent="0.2">
      <c r="A8" s="10" t="s">
        <v>10</v>
      </c>
      <c r="B8" s="13">
        <v>0</v>
      </c>
      <c r="C8" s="10">
        <v>100</v>
      </c>
      <c r="D8" s="9">
        <f>C8*B8+(B8*(IF(B4&gt;=22,50,0)))</f>
        <v>0</v>
      </c>
      <c r="E8" s="9"/>
      <c r="I8" s="10" t="s">
        <v>9</v>
      </c>
      <c r="J8" s="10">
        <v>40</v>
      </c>
      <c r="L8" s="10" t="s">
        <v>9</v>
      </c>
      <c r="M8" s="7">
        <v>0.29599999999999999</v>
      </c>
      <c r="N8" s="11">
        <f t="shared" si="0"/>
        <v>0.70399999999999996</v>
      </c>
    </row>
    <row r="9" spans="1:14" ht="12.75" customHeight="1" x14ac:dyDescent="0.25">
      <c r="A9" s="10" t="s">
        <v>13</v>
      </c>
      <c r="B9" s="13">
        <v>0</v>
      </c>
      <c r="C9" s="10">
        <v>300</v>
      </c>
      <c r="D9" s="9">
        <f>B9*C9</f>
        <v>0</v>
      </c>
      <c r="E9" s="15" t="s">
        <v>32</v>
      </c>
      <c r="F9" s="16" t="s">
        <v>31</v>
      </c>
      <c r="I9" s="10" t="s">
        <v>12</v>
      </c>
      <c r="J9" s="10">
        <v>44</v>
      </c>
      <c r="L9" s="10" t="s">
        <v>12</v>
      </c>
      <c r="M9" s="7">
        <v>0.26</v>
      </c>
      <c r="N9" s="11">
        <f t="shared" si="0"/>
        <v>0.74</v>
      </c>
    </row>
    <row r="10" spans="1:14" ht="12.75" customHeight="1" x14ac:dyDescent="0.2">
      <c r="A10" s="10" t="s">
        <v>16</v>
      </c>
      <c r="B10" s="4">
        <f>(B4*B4)/144</f>
        <v>10.5625</v>
      </c>
      <c r="D10" s="9"/>
      <c r="E10" s="9"/>
      <c r="I10" s="10" t="s">
        <v>14</v>
      </c>
      <c r="J10" s="10">
        <v>48</v>
      </c>
      <c r="L10" s="10" t="s">
        <v>14</v>
      </c>
      <c r="M10" s="7">
        <v>0.223</v>
      </c>
      <c r="N10" s="11">
        <f t="shared" si="0"/>
        <v>0.77700000000000002</v>
      </c>
    </row>
    <row r="11" spans="1:14" ht="18" customHeight="1" x14ac:dyDescent="0.2">
      <c r="A11" s="17" t="s">
        <v>18</v>
      </c>
      <c r="B11" s="18" t="s">
        <v>12</v>
      </c>
      <c r="C11" s="4">
        <f>VLOOKUP(B11,I3:J17,2)</f>
        <v>44</v>
      </c>
      <c r="D11" s="9">
        <f>B10*C11</f>
        <v>464.75</v>
      </c>
      <c r="E11" s="19"/>
      <c r="I11" s="10" t="s">
        <v>15</v>
      </c>
      <c r="J11" s="10">
        <v>52</v>
      </c>
      <c r="L11" s="10" t="s">
        <v>15</v>
      </c>
      <c r="M11" s="7">
        <v>0.184</v>
      </c>
      <c r="N11" s="11">
        <f t="shared" si="0"/>
        <v>0.81600000000000006</v>
      </c>
    </row>
    <row r="12" spans="1:14" ht="26.25" customHeight="1" x14ac:dyDescent="0.2">
      <c r="A12" s="17" t="s">
        <v>28</v>
      </c>
      <c r="B12" s="20" t="str">
        <f>NamedRange1</f>
        <v>G</v>
      </c>
      <c r="C12" s="7">
        <f>VLOOKUP(B12,L3:N20,3)</f>
        <v>0.74</v>
      </c>
      <c r="I12" s="10" t="s">
        <v>17</v>
      </c>
      <c r="J12" s="10">
        <v>56</v>
      </c>
      <c r="L12" s="10" t="s">
        <v>17</v>
      </c>
      <c r="M12" s="7">
        <v>0.14299999999999999</v>
      </c>
      <c r="N12" s="11">
        <f t="shared" si="0"/>
        <v>0.85699999999999998</v>
      </c>
    </row>
    <row r="13" spans="1:14" ht="12.75" customHeight="1" x14ac:dyDescent="0.2">
      <c r="I13" s="10" t="s">
        <v>19</v>
      </c>
      <c r="J13" s="10">
        <v>60</v>
      </c>
      <c r="L13" s="10" t="s">
        <v>19</v>
      </c>
      <c r="M13" s="7">
        <v>0.1</v>
      </c>
      <c r="N13" s="11">
        <f t="shared" si="0"/>
        <v>0.9</v>
      </c>
    </row>
    <row r="14" spans="1:14" ht="16.5" customHeight="1" x14ac:dyDescent="0.25">
      <c r="A14" s="17" t="s">
        <v>30</v>
      </c>
      <c r="B14" s="21">
        <f>SUM(D4:D11)</f>
        <v>937.75</v>
      </c>
      <c r="I14" s="10" t="s">
        <v>20</v>
      </c>
      <c r="J14" s="10">
        <v>64</v>
      </c>
      <c r="L14" s="10" t="s">
        <v>20</v>
      </c>
      <c r="M14" s="7">
        <v>0.05</v>
      </c>
      <c r="N14" s="11">
        <f t="shared" si="0"/>
        <v>0.95</v>
      </c>
    </row>
    <row r="15" spans="1:14" ht="26.25" customHeight="1" x14ac:dyDescent="0.3">
      <c r="A15" s="17" t="s">
        <v>34</v>
      </c>
      <c r="B15" s="22">
        <f>B14/C12</f>
        <v>1267.2297297297298</v>
      </c>
      <c r="I15" s="10" t="s">
        <v>21</v>
      </c>
      <c r="J15" s="10">
        <v>68</v>
      </c>
      <c r="L15" s="10" t="s">
        <v>21</v>
      </c>
      <c r="M15" s="7">
        <v>0</v>
      </c>
      <c r="N15" s="11">
        <f t="shared" si="0"/>
        <v>1</v>
      </c>
    </row>
    <row r="17" spans="1:1" ht="20.25" x14ac:dyDescent="0.3">
      <c r="A17" s="23" t="s">
        <v>33</v>
      </c>
    </row>
  </sheetData>
  <sheetProtection algorithmName="SHA-512" hashValue="dvwUuTH1hKuqiOyQ6DappToXDgjOv/Cm9s7Ldq4XiZhEWEPUhasgUAArjNb6Zz98uX4EeMmELHCxXxF/QVhnzw==" saltValue="JbiFWwiZF8k3FbbJ6JPnUQ==" spinCount="100000" sheet="1" objects="1" scenarios="1"/>
  <mergeCells count="1">
    <mergeCell ref="A1:D1"/>
  </mergeCells>
  <dataValidations count="1">
    <dataValidation type="list" sqref="B11" xr:uid="{00000000-0002-0000-0000-000000000000}">
      <formula1>$I$2:$I$15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B4" sqref="B4"/>
    </sheetView>
  </sheetViews>
  <sheetFormatPr defaultColWidth="14.42578125" defaultRowHeight="12.75" customHeight="1" x14ac:dyDescent="0.2"/>
  <cols>
    <col min="1" max="1" width="18.7109375" customWidth="1"/>
    <col min="2" max="2" width="6.5703125" customWidth="1"/>
    <col min="3" max="3" width="5.7109375" customWidth="1"/>
    <col min="4" max="20" width="17.28515625" customWidth="1"/>
  </cols>
  <sheetData>
    <row r="1" spans="1:9" ht="13.5" x14ac:dyDescent="0.25">
      <c r="A1" s="26" t="s">
        <v>0</v>
      </c>
      <c r="B1" s="27"/>
      <c r="C1" s="27"/>
      <c r="D1" s="27"/>
    </row>
    <row r="3" spans="1:9" ht="12.75" customHeight="1" x14ac:dyDescent="0.2">
      <c r="B3" s="1" t="s">
        <v>1</v>
      </c>
      <c r="H3" s="1" t="s">
        <v>2</v>
      </c>
      <c r="I3" s="1">
        <v>20</v>
      </c>
    </row>
    <row r="4" spans="1:9" ht="12.75" customHeight="1" x14ac:dyDescent="0.2">
      <c r="A4" s="1" t="s">
        <v>3</v>
      </c>
      <c r="B4" s="2">
        <v>12</v>
      </c>
      <c r="C4" s="1">
        <v>1</v>
      </c>
      <c r="D4">
        <f>B4*C4</f>
        <v>12</v>
      </c>
      <c r="H4" s="1" t="s">
        <v>4</v>
      </c>
      <c r="I4" s="1">
        <v>24</v>
      </c>
    </row>
    <row r="5" spans="1:9" ht="12.75" customHeight="1" x14ac:dyDescent="0.2">
      <c r="A5" s="1" t="s">
        <v>5</v>
      </c>
      <c r="B5" s="2">
        <v>42</v>
      </c>
      <c r="C5" s="1">
        <v>1</v>
      </c>
      <c r="D5">
        <f>B5*C5</f>
        <v>42</v>
      </c>
      <c r="H5" s="1" t="s">
        <v>6</v>
      </c>
      <c r="I5" s="1">
        <v>28</v>
      </c>
    </row>
    <row r="6" spans="1:9" ht="12.75" customHeight="1" x14ac:dyDescent="0.2">
      <c r="A6" s="1" t="s">
        <v>7</v>
      </c>
      <c r="B6" s="2">
        <v>12</v>
      </c>
      <c r="C6" s="1">
        <v>1</v>
      </c>
      <c r="D6">
        <f>80+(B6*C6)</f>
        <v>92</v>
      </c>
      <c r="H6" s="1" t="s">
        <v>8</v>
      </c>
      <c r="I6" s="1">
        <v>36</v>
      </c>
    </row>
    <row r="7" spans="1:9" ht="12.75" customHeight="1" x14ac:dyDescent="0.2">
      <c r="H7" s="1" t="s">
        <v>9</v>
      </c>
      <c r="I7" s="1">
        <v>40</v>
      </c>
    </row>
    <row r="8" spans="1:9" ht="12.75" customHeight="1" x14ac:dyDescent="0.2">
      <c r="A8" s="1" t="s">
        <v>10</v>
      </c>
      <c r="B8" s="2">
        <v>1</v>
      </c>
      <c r="C8" s="1">
        <v>0</v>
      </c>
      <c r="D8">
        <f>C8*B8+(B8*(IF(B4&gt;=22,50,0)))</f>
        <v>0</v>
      </c>
      <c r="H8" s="1" t="s">
        <v>12</v>
      </c>
      <c r="I8" s="1">
        <v>44</v>
      </c>
    </row>
    <row r="9" spans="1:9" ht="12.75" customHeight="1" x14ac:dyDescent="0.2">
      <c r="A9" s="1" t="s">
        <v>13</v>
      </c>
      <c r="B9" s="2">
        <v>0</v>
      </c>
      <c r="C9" s="1">
        <v>0</v>
      </c>
      <c r="D9">
        <f>B9*C9</f>
        <v>0</v>
      </c>
      <c r="H9" s="1" t="s">
        <v>14</v>
      </c>
      <c r="I9" s="1">
        <v>48</v>
      </c>
    </row>
    <row r="10" spans="1:9" ht="12.75" customHeight="1" x14ac:dyDescent="0.2">
      <c r="H10" s="1" t="s">
        <v>15</v>
      </c>
      <c r="I10" s="1">
        <v>52</v>
      </c>
    </row>
    <row r="11" spans="1:9" ht="12.75" customHeight="1" x14ac:dyDescent="0.2">
      <c r="A11" s="1" t="s">
        <v>16</v>
      </c>
      <c r="B11">
        <f>(B4*B5)/144</f>
        <v>3.5</v>
      </c>
      <c r="H11" s="1" t="s">
        <v>17</v>
      </c>
      <c r="I11" s="1">
        <v>56</v>
      </c>
    </row>
    <row r="12" spans="1:9" ht="12.75" customHeight="1" x14ac:dyDescent="0.2">
      <c r="A12" s="1" t="s">
        <v>18</v>
      </c>
      <c r="B12" s="2" t="s">
        <v>4</v>
      </c>
      <c r="C12">
        <f>VLOOKUP(B12,H3:I17,2)</f>
        <v>24</v>
      </c>
      <c r="D12">
        <f>B11*C12</f>
        <v>84</v>
      </c>
      <c r="H12" s="1" t="s">
        <v>19</v>
      </c>
      <c r="I12" s="1">
        <v>60</v>
      </c>
    </row>
    <row r="13" spans="1:9" ht="12.75" customHeight="1" x14ac:dyDescent="0.2">
      <c r="E13" s="3">
        <f>SUM(D4:D12)</f>
        <v>230</v>
      </c>
      <c r="H13" s="1" t="s">
        <v>20</v>
      </c>
      <c r="I13" s="1">
        <v>64</v>
      </c>
    </row>
    <row r="14" spans="1:9" ht="12.75" customHeight="1" x14ac:dyDescent="0.2">
      <c r="H14" s="1" t="s">
        <v>21</v>
      </c>
      <c r="I14" s="1">
        <v>68</v>
      </c>
    </row>
    <row r="15" spans="1:9" ht="12.75" customHeight="1" x14ac:dyDescent="0.2">
      <c r="H15" s="1" t="s">
        <v>22</v>
      </c>
      <c r="I15" s="1">
        <v>16</v>
      </c>
    </row>
  </sheetData>
  <mergeCells count="1">
    <mergeCell ref="A1:D1"/>
  </mergeCells>
  <dataValidations count="1">
    <dataValidation type="list" sqref="B12" xr:uid="{00000000-0002-0000-0100-000000000000}">
      <formula1>$H$2:$H$15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Custom Cabinet(General)</vt:lpstr>
      <vt:lpstr>data</vt:lpstr>
      <vt:lpstr>data!NamedRange1</vt:lpstr>
      <vt:lpstr>NamedRange1</vt:lpstr>
      <vt:lpstr>NamedRange2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yanmiao</dc:creator>
  <cp:lastModifiedBy>Design-102</cp:lastModifiedBy>
  <dcterms:created xsi:type="dcterms:W3CDTF">2015-08-18T00:19:15Z</dcterms:created>
  <dcterms:modified xsi:type="dcterms:W3CDTF">2019-03-20T18:05:14Z</dcterms:modified>
</cp:coreProperties>
</file>